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2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icei\Documents\Resume2018\AWS Certifications\"/>
    </mc:Choice>
  </mc:AlternateContent>
  <xr:revisionPtr revIDLastSave="0" documentId="13_ncr:1_{2C262C9B-888B-42C3-AE11-FD8DA4231729}" xr6:coauthVersionLast="45" xr6:coauthVersionMax="45" xr10:uidLastSave="{00000000-0000-0000-0000-000000000000}"/>
  <bookViews>
    <workbookView xWindow="-120" yWindow="-120" windowWidth="20730" windowHeight="11160" xr2:uid="{5252C7A9-8FD3-47A2-94E9-9AEF50A33943}"/>
  </bookViews>
  <sheets>
    <sheet name="Scores" sheetId="1" r:id="rId1"/>
    <sheet name="Sheet1" sheetId="9" r:id="rId2"/>
    <sheet name="DayBefore (41)" sheetId="10" r:id="rId3"/>
    <sheet name="Daybefore1(10)" sheetId="11" r:id="rId4"/>
    <sheet name="CodeDeploy" sheetId="7" r:id="rId5"/>
    <sheet name="codebuild" sheetId="6" r:id="rId6"/>
    <sheet name="TerminatingWaitStep" sheetId="4" r:id="rId7"/>
    <sheet name="check answers" sheetId="5" r:id="rId8"/>
    <sheet name="CloudFormation" sheetId="3" r:id="rId9"/>
    <sheet name="Interesting Question on API gw" sheetId="2" r:id="rId10"/>
    <sheet name="OpsWorkDistributedSys" sheetId="8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J24" i="1" l="1"/>
  <c r="K12" i="1"/>
  <c r="J12" i="1"/>
  <c r="J31" i="1"/>
  <c r="E40" i="1"/>
  <c r="E39" i="1"/>
  <c r="E38" i="1" l="1"/>
  <c r="L12" i="1" l="1"/>
  <c r="L11" i="1"/>
  <c r="E37" i="1"/>
  <c r="E36" i="1" l="1"/>
  <c r="E35" i="1" l="1"/>
  <c r="D43" i="1" l="1"/>
  <c r="C43" i="1" l="1"/>
  <c r="E43" i="1" s="1"/>
  <c r="D68" i="1"/>
  <c r="C68" i="1"/>
  <c r="K11" i="1" l="1"/>
  <c r="J11" i="1"/>
  <c r="K10" i="1" l="1"/>
  <c r="J10" i="1"/>
  <c r="E26" i="1" l="1"/>
  <c r="E27" i="1"/>
  <c r="E28" i="1"/>
  <c r="E29" i="1"/>
  <c r="E30" i="1"/>
  <c r="E31" i="1"/>
  <c r="E32" i="1"/>
  <c r="E33" i="1"/>
  <c r="E34" i="1"/>
  <c r="E25" i="1"/>
  <c r="K9" i="1" l="1"/>
  <c r="J9" i="1" l="1"/>
  <c r="E17" i="1" l="1"/>
  <c r="E22" i="1" l="1"/>
  <c r="E23" i="1"/>
  <c r="E24" i="1"/>
  <c r="K8" i="1"/>
  <c r="J8" i="1"/>
  <c r="K3" i="1"/>
  <c r="K4" i="1"/>
  <c r="K5" i="1"/>
  <c r="K6" i="1"/>
  <c r="K7" i="1" l="1"/>
  <c r="J7" i="1"/>
  <c r="J21" i="1" l="1"/>
  <c r="J6" i="1"/>
  <c r="J5" i="1"/>
  <c r="J4" i="1"/>
  <c r="J3" i="1"/>
  <c r="E9" i="1" l="1"/>
  <c r="E10" i="1"/>
  <c r="E11" i="1"/>
  <c r="E12" i="1"/>
  <c r="E13" i="1"/>
  <c r="E14" i="1"/>
  <c r="E15" i="1"/>
  <c r="E16" i="1"/>
  <c r="E18" i="1"/>
  <c r="E19" i="1"/>
  <c r="E20" i="1"/>
  <c r="E21" i="1"/>
  <c r="E8" i="1"/>
  <c r="E7" i="1" l="1"/>
  <c r="E6" i="1" l="1"/>
  <c r="E5" i="1" l="1"/>
  <c r="E3" i="1" l="1"/>
  <c r="E4" i="1"/>
  <c r="E2" i="1" l="1"/>
</calcChain>
</file>

<file path=xl/sharedStrings.xml><?xml version="1.0" encoding="utf-8"?>
<sst xmlns="http://schemas.openxmlformats.org/spreadsheetml/2006/main" count="108" uniqueCount="74">
  <si>
    <t>Practie</t>
  </si>
  <si>
    <t>questions complete</t>
  </si>
  <si>
    <t>number correct</t>
  </si>
  <si>
    <t>percentage</t>
  </si>
  <si>
    <t>Date taken</t>
  </si>
  <si>
    <t>Date reviewed</t>
  </si>
  <si>
    <t>Questions reviewed</t>
  </si>
  <si>
    <t>1,18</t>
  </si>
  <si>
    <t>CloudFormation Wait Condition and WaitCondition Handle question with DecribeStacks API == CREATE COMPLETE</t>
  </si>
  <si>
    <t>Week</t>
  </si>
  <si>
    <t>Week1</t>
  </si>
  <si>
    <t>Week2</t>
  </si>
  <si>
    <t>Week3</t>
  </si>
  <si>
    <t>Do 30 on 11/10 Sun</t>
  </si>
  <si>
    <t>Week4</t>
  </si>
  <si>
    <t>week 5</t>
  </si>
  <si>
    <t>week1</t>
  </si>
  <si>
    <t>week2</t>
  </si>
  <si>
    <t>week3</t>
  </si>
  <si>
    <t>week4</t>
  </si>
  <si>
    <t>week5</t>
  </si>
  <si>
    <t>questions completed</t>
  </si>
  <si>
    <t>Total</t>
  </si>
  <si>
    <t>week6</t>
  </si>
  <si>
    <t>week7</t>
  </si>
  <si>
    <t>AWS Elemental Media Store??</t>
  </si>
  <si>
    <t>Cloud Trail Integrety store??</t>
  </si>
  <si>
    <t>CloudFormation</t>
  </si>
  <si>
    <t>Buildspec.yaml file</t>
  </si>
  <si>
    <t>CodeBuild</t>
  </si>
  <si>
    <t>week8</t>
  </si>
  <si>
    <t>week9</t>
  </si>
  <si>
    <t xml:space="preserve">week10 </t>
  </si>
  <si>
    <t>Taken on M Night</t>
  </si>
  <si>
    <t>Sat Morning</t>
  </si>
  <si>
    <t>Sun Morning</t>
  </si>
  <si>
    <t xml:space="preserve">Sun </t>
  </si>
  <si>
    <t>Taken on T Morning</t>
  </si>
  <si>
    <t>Taken on W Night</t>
  </si>
  <si>
    <t>Taken Sat Morning</t>
  </si>
  <si>
    <t xml:space="preserve">Professional </t>
  </si>
  <si>
    <t xml:space="preserve">Speciality </t>
  </si>
  <si>
    <t>Associate</t>
  </si>
  <si>
    <t>practitioner</t>
  </si>
  <si>
    <t>Hornsby</t>
  </si>
  <si>
    <t>Dan</t>
  </si>
  <si>
    <t>Tyler</t>
  </si>
  <si>
    <t>Susan</t>
  </si>
  <si>
    <t>Jodi</t>
  </si>
  <si>
    <t>Dice 3</t>
  </si>
  <si>
    <t>JR</t>
  </si>
  <si>
    <t>Munsury</t>
  </si>
  <si>
    <t>Wil</t>
  </si>
  <si>
    <t>Dice</t>
  </si>
  <si>
    <t>Taken Sun Midday</t>
  </si>
  <si>
    <t>Code Deploy</t>
  </si>
  <si>
    <t>week10</t>
  </si>
  <si>
    <t>Trailing 5 Ave</t>
  </si>
  <si>
    <t>Taken Monday Mid day</t>
  </si>
  <si>
    <t>if I do 36 I am at good pace</t>
  </si>
  <si>
    <t>Taken Tue Mid day</t>
  </si>
  <si>
    <t>Taken Wed Night</t>
  </si>
  <si>
    <t>Taken 11:45 - Noon</t>
  </si>
  <si>
    <t>completed</t>
  </si>
  <si>
    <t>Ave</t>
  </si>
  <si>
    <t>F</t>
  </si>
  <si>
    <t>Sun</t>
  </si>
  <si>
    <t>Sat</t>
  </si>
  <si>
    <t>Taken at 9:30 til 11</t>
  </si>
  <si>
    <t xml:space="preserve">Taken at 1:00 PM </t>
  </si>
  <si>
    <t>Taken at 3:30 - 4:00</t>
  </si>
  <si>
    <t>Day before</t>
  </si>
  <si>
    <t>Last Day</t>
  </si>
  <si>
    <t>Subtotal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</si>
</sst>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%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2">
    <xf numFmtId="0" fontId="0" fillId="0" borderId="0" xfId="0"/>
    <xf numFmtId="14" fontId="0" fillId="0" borderId="0" xfId="0" applyNumberFormat="1"/>
    <xf numFmtId="10" fontId="0" fillId="2" borderId="0" xfId="1" applyNumberFormat="1" applyFont="1" applyFill="1"/>
    <xf numFmtId="0" fontId="0" fillId="3" borderId="0" xfId="0" applyFill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0" xfId="0" applyBorder="1"/>
    <xf numFmtId="10" fontId="0" fillId="4" borderId="1" xfId="1" applyNumberFormat="1" applyFont="1" applyFill="1" applyBorder="1"/>
    <xf numFmtId="164" fontId="0" fillId="0" borderId="1" xfId="0" applyNumberFormat="1" applyBorder="1"/>
    <xf numFmtId="0" fontId="0" fillId="7" borderId="0" xfId="0" applyFill="1"/>
    <xf numFmtId="0" fontId="0" fillId="7" borderId="1" xfId="0" applyFill="1" applyBorder="1"/>
    <xf numFmtId="10" fontId="2" fillId="0" borderId="2" xfId="1" applyNumberFormat="1" applyFont="1" applyBorder="1"/>
    <xf numFmtId="10" fontId="1" fillId="4" borderId="2" xfId="1" applyNumberFormat="1" applyFont="1" applyFill="1" applyBorder="1"/>
    <xf numFmtId="10" fontId="0" fillId="4" borderId="2" xfId="1" applyNumberFormat="1" applyFont="1" applyFill="1" applyBorder="1"/>
    <xf numFmtId="9" fontId="0" fillId="0" borderId="1" xfId="0" applyNumberFormat="1" applyBorder="1"/>
    <xf numFmtId="10" fontId="0" fillId="0" borderId="1" xfId="1" applyNumberFormat="1" applyFont="1" applyBorder="1"/>
    <xf numFmtId="9" fontId="0" fillId="0" borderId="1" xfId="1" applyFont="1" applyBorder="1"/>
    <xf numFmtId="0" fontId="0" fillId="3" borderId="1" xfId="0" applyFill="1" applyBorder="1"/>
    <xf numFmtId="0" fontId="0" fillId="0" borderId="0" xfId="0" applyFill="1" applyBorder="1"/>
    <xf numFmtId="0" fontId="0" fillId="0" borderId="4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 applyAlignment="1">
      <alignment horizontal="center"/>
    </xf>
    <xf numFmtId="10" fontId="0" fillId="2" borderId="1" xfId="1" applyNumberFormat="1" applyFont="1" applyFill="1" applyBorder="1"/>
    <xf numFmtId="14" fontId="0" fillId="0" borderId="1" xfId="0" applyNumberFormat="1" applyBorder="1"/>
    <xf numFmtId="16" fontId="0" fillId="0" borderId="1" xfId="0" applyNumberFormat="1" applyBorder="1"/>
    <xf numFmtId="10" fontId="0" fillId="6" borderId="1" xfId="1" applyNumberFormat="1" applyFont="1" applyFill="1" applyBorder="1"/>
    <xf numFmtId="9" fontId="0" fillId="2" borderId="1" xfId="1" applyFont="1" applyFill="1" applyBorder="1"/>
    <xf numFmtId="0" fontId="0" fillId="8" borderId="1" xfId="0" applyFill="1" applyBorder="1"/>
    <xf numFmtId="164" fontId="0" fillId="4" borderId="1" xfId="1" applyNumberFormat="1" applyFont="1" applyFill="1" applyBorder="1"/>
    <xf numFmtId="164" fontId="0" fillId="5" borderId="1" xfId="1" applyNumberFormat="1" applyFont="1" applyFill="1" applyBorder="1"/>
    <xf numFmtId="0" fontId="0" fillId="0" borderId="1" xfId="0" applyFill="1" applyBorder="1"/>
    <xf numFmtId="164" fontId="0" fillId="6" borderId="1" xfId="1" applyNumberFormat="1" applyFont="1" applyFill="1" applyBorder="1"/>
    <xf numFmtId="0" fontId="0" fillId="7" borderId="6" xfId="0" applyFill="1" applyBorder="1"/>
    <xf numFmtId="0" fontId="0" fillId="0" borderId="6" xfId="0" applyBorder="1"/>
    <xf numFmtId="164" fontId="0" fillId="6" borderId="6" xfId="1" applyNumberFormat="1" applyFont="1" applyFill="1" applyBorder="1"/>
    <xf numFmtId="14" fontId="0" fillId="0" borderId="6" xfId="0" applyNumberFormat="1" applyBorder="1"/>
    <xf numFmtId="0" fontId="0" fillId="7" borderId="5" xfId="0" applyFill="1" applyBorder="1"/>
    <xf numFmtId="0" fontId="0" fillId="0" borderId="5" xfId="0" applyBorder="1"/>
    <xf numFmtId="164" fontId="0" fillId="5" borderId="5" xfId="1" applyNumberFormat="1" applyFont="1" applyFill="1" applyBorder="1"/>
    <xf numFmtId="14" fontId="0" fillId="0" borderId="5" xfId="0" applyNumberFormat="1" applyBorder="1"/>
    <xf numFmtId="164" fontId="0" fillId="4" borderId="6" xfId="1" applyNumberFormat="1" applyFont="1" applyFill="1" applyBorder="1"/>
    <xf numFmtId="0" fontId="0" fillId="8" borderId="5" xfId="0" applyFill="1" applyBorder="1"/>
    <xf numFmtId="0" fontId="0" fillId="8" borderId="6" xfId="0" applyFill="1" applyBorder="1"/>
    <xf numFmtId="10" fontId="0" fillId="5" borderId="6" xfId="1" applyNumberFormat="1" applyFont="1" applyFill="1" applyBorder="1"/>
    <xf numFmtId="10" fontId="0" fillId="4" borderId="5" xfId="1" applyNumberFormat="1" applyFont="1" applyFill="1" applyBorder="1"/>
    <xf numFmtId="0" fontId="0" fillId="0" borderId="5" xfId="0" applyFill="1" applyBorder="1"/>
    <xf numFmtId="0" fontId="0" fillId="2" borderId="1" xfId="0" applyFill="1" applyBorder="1"/>
    <xf numFmtId="0" fontId="0" fillId="3" borderId="3" xfId="0" applyFill="1" applyBorder="1" applyAlignment="1"/>
    <xf numFmtId="0" fontId="0" fillId="3" borderId="1" xfId="0" applyFill="1" applyBorder="1" applyAlignment="1"/>
    <xf numFmtId="0" fontId="0" fillId="0" borderId="0" xfId="0" applyAlignment="1">
      <alignment wrapText="1"/>
    </xf>
    <xf numFmtId="164" fontId="0" fillId="9" borderId="1" xfId="1" applyNumberFormat="1" applyFont="1" applyFill="1" applyBorder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Score</a:t>
            </a:r>
            <a:r>
              <a:rPr lang="en-US" baseline="0"/>
              <a:t> by weeks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220603674540682"/>
          <c:y val="0.18097222222222226"/>
          <c:w val="0.84068285214348204"/>
          <c:h val="0.72088764946048411"/>
        </c:manualLayout>
      </c:layout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yVal>
            <c:numRef>
              <c:f>Scores!$K$3:$K$12</c:f>
              <c:numCache>
                <c:formatCode>0.00%</c:formatCode>
                <c:ptCount val="10"/>
                <c:pt idx="0">
                  <c:v>0.55769230769230771</c:v>
                </c:pt>
                <c:pt idx="1">
                  <c:v>0.47826086956521741</c:v>
                </c:pt>
                <c:pt idx="2">
                  <c:v>0.60606060606060608</c:v>
                </c:pt>
                <c:pt idx="3">
                  <c:v>0.61250000000000004</c:v>
                </c:pt>
                <c:pt idx="4">
                  <c:v>0.61538461538461542</c:v>
                </c:pt>
                <c:pt idx="5">
                  <c:v>0.65217391304347827</c:v>
                </c:pt>
                <c:pt idx="6">
                  <c:v>0.73880597014925375</c:v>
                </c:pt>
                <c:pt idx="7">
                  <c:v>0.84324324324324329</c:v>
                </c:pt>
                <c:pt idx="8">
                  <c:v>0.8342857142857143</c:v>
                </c:pt>
                <c:pt idx="9">
                  <c:v>0.84730538922155685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4C2-4005-89AC-D440E98967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55381576"/>
        <c:axId val="455387480"/>
      </c:scatterChart>
      <c:valAx>
        <c:axId val="4553815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387480"/>
        <c:crosses val="autoZero"/>
        <c:crossBetween val="midCat"/>
      </c:valAx>
      <c:valAx>
        <c:axId val="455387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3815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Number</a:t>
            </a:r>
            <a:r>
              <a:rPr lang="en-US" baseline="0"/>
              <a:t> of questions completed per week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yVal>
            <c:numRef>
              <c:f>Scores!$J$3:$J$12</c:f>
              <c:numCache>
                <c:formatCode>General</c:formatCode>
                <c:ptCount val="10"/>
                <c:pt idx="0">
                  <c:v>52</c:v>
                </c:pt>
                <c:pt idx="1">
                  <c:v>23</c:v>
                </c:pt>
                <c:pt idx="2">
                  <c:v>66</c:v>
                </c:pt>
                <c:pt idx="3">
                  <c:v>80</c:v>
                </c:pt>
                <c:pt idx="4">
                  <c:v>91</c:v>
                </c:pt>
                <c:pt idx="5">
                  <c:v>92</c:v>
                </c:pt>
                <c:pt idx="6">
                  <c:v>134</c:v>
                </c:pt>
                <c:pt idx="7">
                  <c:v>185</c:v>
                </c:pt>
                <c:pt idx="8">
                  <c:v>175</c:v>
                </c:pt>
                <c:pt idx="9">
                  <c:v>334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119-4C50-99AE-4408983B8A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58905760"/>
        <c:axId val="458909696"/>
      </c:scatterChart>
      <c:valAx>
        <c:axId val="4589057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8909696"/>
        <c:crosses val="autoZero"/>
        <c:crossBetween val="midCat"/>
      </c:valAx>
      <c:valAx>
        <c:axId val="458909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890576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5" Type="http://schemas.openxmlformats.org/officeDocument/2006/relationships/image" Target="../media/image46.png"/><Relationship Id="rId10" Type="http://schemas.openxmlformats.org/officeDocument/2006/relationships/image" Target="../media/image51.png"/><Relationship Id="rId4" Type="http://schemas.openxmlformats.org/officeDocument/2006/relationships/image" Target="../media/image45.png"/><Relationship Id="rId9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219075</xdr:colOff>
      <xdr:row>44</xdr:row>
      <xdr:rowOff>147637</xdr:rowOff>
    </xdr:from>
    <xdr:to>
      <xdr:col>5</xdr:col>
      <xdr:colOff>485775</xdr:colOff>
      <xdr:row>59</xdr:row>
      <xdr:rowOff>33337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04204E8-9C59-44C3-A175-DD5E3A8CD0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76200</xdr:colOff>
      <xdr:row>44</xdr:row>
      <xdr:rowOff>147637</xdr:rowOff>
    </xdr:from>
    <xdr:to>
      <xdr:col>10</xdr:col>
      <xdr:colOff>600075</xdr:colOff>
      <xdr:row>59</xdr:row>
      <xdr:rowOff>33337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2F238A9-5D4C-4D60-9CE8-84AE0BA1BD2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57150</xdr:colOff>
      <xdr:row>19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BEFDA5-96DF-4160-BF0C-F61747ED94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7372350" cy="3771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228600</xdr:colOff>
      <xdr:row>24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C273EF-859C-4434-9592-A1B72BCAC8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0591800" cy="466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171450</xdr:rowOff>
    </xdr:from>
    <xdr:to>
      <xdr:col>17</xdr:col>
      <xdr:colOff>180975</xdr:colOff>
      <xdr:row>54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DF5537F-5CC8-4CC7-8983-250DCA783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33950"/>
          <a:ext cx="10544175" cy="536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</xdr:row>
      <xdr:rowOff>85725</xdr:rowOff>
    </xdr:from>
    <xdr:to>
      <xdr:col>17</xdr:col>
      <xdr:colOff>276225</xdr:colOff>
      <xdr:row>76</xdr:row>
      <xdr:rowOff>57150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6648BB-2D35-4A06-BCC7-B59055AE8B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72725"/>
          <a:ext cx="10639425" cy="4162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77</xdr:row>
      <xdr:rowOff>19050</xdr:rowOff>
    </xdr:from>
    <xdr:to>
      <xdr:col>17</xdr:col>
      <xdr:colOff>295275</xdr:colOff>
      <xdr:row>105</xdr:row>
      <xdr:rowOff>47625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6AD660-B4E8-4E67-A2C9-537AD57F6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87550"/>
          <a:ext cx="10658475" cy="536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106</xdr:row>
      <xdr:rowOff>19050</xdr:rowOff>
    </xdr:from>
    <xdr:to>
      <xdr:col>17</xdr:col>
      <xdr:colOff>400050</xdr:colOff>
      <xdr:row>132</xdr:row>
      <xdr:rowOff>28575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836F14-1F81-4B10-8242-806C9E094E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20212050"/>
          <a:ext cx="10677525" cy="4962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131</xdr:row>
      <xdr:rowOff>180976</xdr:rowOff>
    </xdr:from>
    <xdr:to>
      <xdr:col>19</xdr:col>
      <xdr:colOff>177679</xdr:colOff>
      <xdr:row>164</xdr:row>
      <xdr:rowOff>161926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BFDBE3F-EAE3-4A54-9E85-2AF8A91E9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136476"/>
          <a:ext cx="11760079" cy="6267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21</xdr:col>
      <xdr:colOff>207924</xdr:colOff>
      <xdr:row>202</xdr:row>
      <xdr:rowOff>75334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3601FFE-7255-4074-8AC1-4AD491B39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623001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202</xdr:row>
      <xdr:rowOff>76201</xdr:rowOff>
    </xdr:from>
    <xdr:to>
      <xdr:col>21</xdr:col>
      <xdr:colOff>207924</xdr:colOff>
      <xdr:row>238</xdr:row>
      <xdr:rowOff>151534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59130A3-60EA-4014-900D-C2051B3A6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8557201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239</xdr:row>
      <xdr:rowOff>28576</xdr:rowOff>
    </xdr:from>
    <xdr:to>
      <xdr:col>21</xdr:col>
      <xdr:colOff>207924</xdr:colOff>
      <xdr:row>275</xdr:row>
      <xdr:rowOff>103909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10E9C18-43E5-41C6-B63A-1347AB98C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5558076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276</xdr:row>
      <xdr:rowOff>0</xdr:rowOff>
    </xdr:from>
    <xdr:to>
      <xdr:col>22</xdr:col>
      <xdr:colOff>207924</xdr:colOff>
      <xdr:row>312</xdr:row>
      <xdr:rowOff>75333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81B1D9B-E75B-413D-8698-5718B57AA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52578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313</xdr:row>
      <xdr:rowOff>0</xdr:rowOff>
    </xdr:from>
    <xdr:to>
      <xdr:col>22</xdr:col>
      <xdr:colOff>207924</xdr:colOff>
      <xdr:row>349</xdr:row>
      <xdr:rowOff>75333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11152DD-4267-468D-896E-89614FC41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59626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350</xdr:row>
      <xdr:rowOff>0</xdr:rowOff>
    </xdr:from>
    <xdr:to>
      <xdr:col>22</xdr:col>
      <xdr:colOff>207924</xdr:colOff>
      <xdr:row>386</xdr:row>
      <xdr:rowOff>75333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25C8302-EC11-4BB4-AB7C-89E271749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66675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387</xdr:row>
      <xdr:rowOff>0</xdr:rowOff>
    </xdr:from>
    <xdr:to>
      <xdr:col>22</xdr:col>
      <xdr:colOff>207924</xdr:colOff>
      <xdr:row>423</xdr:row>
      <xdr:rowOff>75333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0722B51-2EAA-4FAC-9D56-572FB5087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73723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22</xdr:col>
      <xdr:colOff>207924</xdr:colOff>
      <xdr:row>460</xdr:row>
      <xdr:rowOff>75333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E6FC28-D699-4A25-913B-4B14BC8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80772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461</xdr:row>
      <xdr:rowOff>0</xdr:rowOff>
    </xdr:from>
    <xdr:to>
      <xdr:col>22</xdr:col>
      <xdr:colOff>207924</xdr:colOff>
      <xdr:row>497</xdr:row>
      <xdr:rowOff>75333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323DFE3-F568-4C0C-B57D-9BD12E0D1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87820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498</xdr:row>
      <xdr:rowOff>0</xdr:rowOff>
    </xdr:from>
    <xdr:to>
      <xdr:col>22</xdr:col>
      <xdr:colOff>207924</xdr:colOff>
      <xdr:row>534</xdr:row>
      <xdr:rowOff>75333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CFB86F8-5385-4C45-B4AE-B3A708FDF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94869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535</xdr:row>
      <xdr:rowOff>0</xdr:rowOff>
    </xdr:from>
    <xdr:to>
      <xdr:col>22</xdr:col>
      <xdr:colOff>207924</xdr:colOff>
      <xdr:row>571</xdr:row>
      <xdr:rowOff>75333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158F84F-B140-4016-9742-EA5BCD351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01917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572</xdr:row>
      <xdr:rowOff>0</xdr:rowOff>
    </xdr:from>
    <xdr:to>
      <xdr:col>22</xdr:col>
      <xdr:colOff>207924</xdr:colOff>
      <xdr:row>608</xdr:row>
      <xdr:rowOff>75333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FCCB49-BD8A-4263-8607-4E84BD56E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108966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610</xdr:row>
      <xdr:rowOff>0</xdr:rowOff>
    </xdr:from>
    <xdr:to>
      <xdr:col>22</xdr:col>
      <xdr:colOff>207924</xdr:colOff>
      <xdr:row>646</xdr:row>
      <xdr:rowOff>75333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D3E74C6-606B-486E-9B1F-F756237D0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116205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647</xdr:row>
      <xdr:rowOff>0</xdr:rowOff>
    </xdr:from>
    <xdr:to>
      <xdr:col>22</xdr:col>
      <xdr:colOff>207924</xdr:colOff>
      <xdr:row>683</xdr:row>
      <xdr:rowOff>75333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18FAEA4-0EC0-4DEB-A678-B17F9038C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123253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684</xdr:row>
      <xdr:rowOff>0</xdr:rowOff>
    </xdr:from>
    <xdr:to>
      <xdr:col>22</xdr:col>
      <xdr:colOff>207924</xdr:colOff>
      <xdr:row>720</xdr:row>
      <xdr:rowOff>75333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CA5D32E-84AF-423A-9A15-6DED52B10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130302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721</xdr:row>
      <xdr:rowOff>0</xdr:rowOff>
    </xdr:from>
    <xdr:to>
      <xdr:col>22</xdr:col>
      <xdr:colOff>207924</xdr:colOff>
      <xdr:row>757</xdr:row>
      <xdr:rowOff>75333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64A9FB5-5969-4789-8225-5258D1146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137350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758</xdr:row>
      <xdr:rowOff>0</xdr:rowOff>
    </xdr:from>
    <xdr:to>
      <xdr:col>22</xdr:col>
      <xdr:colOff>207924</xdr:colOff>
      <xdr:row>794</xdr:row>
      <xdr:rowOff>75333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ACF5BB7-1628-41AB-A30E-230DDECDB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144399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795</xdr:row>
      <xdr:rowOff>0</xdr:rowOff>
    </xdr:from>
    <xdr:to>
      <xdr:col>22</xdr:col>
      <xdr:colOff>207924</xdr:colOff>
      <xdr:row>831</xdr:row>
      <xdr:rowOff>75333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D6634C5-25C8-4CED-86C7-45AE74D4D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151447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832</xdr:row>
      <xdr:rowOff>0</xdr:rowOff>
    </xdr:from>
    <xdr:to>
      <xdr:col>22</xdr:col>
      <xdr:colOff>207924</xdr:colOff>
      <xdr:row>868</xdr:row>
      <xdr:rowOff>75333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3C8134D-8DC6-4A42-AFFE-0959BED04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" y="158496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869</xdr:row>
      <xdr:rowOff>0</xdr:rowOff>
    </xdr:from>
    <xdr:to>
      <xdr:col>22</xdr:col>
      <xdr:colOff>207924</xdr:colOff>
      <xdr:row>905</xdr:row>
      <xdr:rowOff>75333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226B6C7-556E-42A9-843B-69F4061B5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65544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906</xdr:row>
      <xdr:rowOff>0</xdr:rowOff>
    </xdr:from>
    <xdr:to>
      <xdr:col>22</xdr:col>
      <xdr:colOff>207924</xdr:colOff>
      <xdr:row>942</xdr:row>
      <xdr:rowOff>75333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4B95AC0-AC53-45F1-86DD-0DDDE241E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" y="172593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943</xdr:row>
      <xdr:rowOff>0</xdr:rowOff>
    </xdr:from>
    <xdr:to>
      <xdr:col>22</xdr:col>
      <xdr:colOff>207924</xdr:colOff>
      <xdr:row>979</xdr:row>
      <xdr:rowOff>75333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46F1840-A645-4CEA-A436-D84622FCC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79641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980</xdr:row>
      <xdr:rowOff>0</xdr:rowOff>
    </xdr:from>
    <xdr:to>
      <xdr:col>22</xdr:col>
      <xdr:colOff>207924</xdr:colOff>
      <xdr:row>1016</xdr:row>
      <xdr:rowOff>75333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635AC8A-3FA7-49ED-A437-BAFC092DE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86690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1017</xdr:row>
      <xdr:rowOff>0</xdr:rowOff>
    </xdr:from>
    <xdr:to>
      <xdr:col>22</xdr:col>
      <xdr:colOff>207924</xdr:colOff>
      <xdr:row>1053</xdr:row>
      <xdr:rowOff>75333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9A985A6-2935-4D4D-9BF2-82EBBCBD2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93738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1054</xdr:row>
      <xdr:rowOff>0</xdr:rowOff>
    </xdr:from>
    <xdr:to>
      <xdr:col>22</xdr:col>
      <xdr:colOff>207924</xdr:colOff>
      <xdr:row>1090</xdr:row>
      <xdr:rowOff>75333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2A4C9E3-2638-4AAF-ACEA-E6FA4815F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200787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1091</xdr:row>
      <xdr:rowOff>0</xdr:rowOff>
    </xdr:from>
    <xdr:to>
      <xdr:col>22</xdr:col>
      <xdr:colOff>207924</xdr:colOff>
      <xdr:row>1127</xdr:row>
      <xdr:rowOff>75333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648C197-D42D-4E55-B240-1468225E0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207835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1128</xdr:row>
      <xdr:rowOff>0</xdr:rowOff>
    </xdr:from>
    <xdr:to>
      <xdr:col>22</xdr:col>
      <xdr:colOff>207924</xdr:colOff>
      <xdr:row>1164</xdr:row>
      <xdr:rowOff>75333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5240727-7957-494C-BBA4-E2391E56A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214884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1165</xdr:row>
      <xdr:rowOff>0</xdr:rowOff>
    </xdr:from>
    <xdr:to>
      <xdr:col>22</xdr:col>
      <xdr:colOff>207924</xdr:colOff>
      <xdr:row>1201</xdr:row>
      <xdr:rowOff>75333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F26D09B-6558-4E2B-B898-1BEB6940E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221932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1202</xdr:row>
      <xdr:rowOff>0</xdr:rowOff>
    </xdr:from>
    <xdr:to>
      <xdr:col>22</xdr:col>
      <xdr:colOff>207924</xdr:colOff>
      <xdr:row>1238</xdr:row>
      <xdr:rowOff>75333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6983F84-6F46-4712-AE6C-F0D7C7EA0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" y="228981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1239</xdr:row>
      <xdr:rowOff>0</xdr:rowOff>
    </xdr:from>
    <xdr:to>
      <xdr:col>22</xdr:col>
      <xdr:colOff>207924</xdr:colOff>
      <xdr:row>1275</xdr:row>
      <xdr:rowOff>75333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A06F629-CAFE-4391-93B7-CFF2684DD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236029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1276</xdr:row>
      <xdr:rowOff>0</xdr:rowOff>
    </xdr:from>
    <xdr:to>
      <xdr:col>22</xdr:col>
      <xdr:colOff>207924</xdr:colOff>
      <xdr:row>1312</xdr:row>
      <xdr:rowOff>75333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DCECE71-A6D0-42ED-8CE5-F7E5777B1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9600" y="243078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1313</xdr:row>
      <xdr:rowOff>0</xdr:rowOff>
    </xdr:from>
    <xdr:to>
      <xdr:col>22</xdr:col>
      <xdr:colOff>207924</xdr:colOff>
      <xdr:row>1349</xdr:row>
      <xdr:rowOff>75333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5192486-A800-4521-995C-9A59E6389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0" y="250126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1350</xdr:row>
      <xdr:rowOff>0</xdr:rowOff>
    </xdr:from>
    <xdr:to>
      <xdr:col>22</xdr:col>
      <xdr:colOff>207924</xdr:colOff>
      <xdr:row>1386</xdr:row>
      <xdr:rowOff>75333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DF880F8-EEBA-4974-BB42-4109FC4AD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09600" y="257175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1388</xdr:row>
      <xdr:rowOff>0</xdr:rowOff>
    </xdr:from>
    <xdr:to>
      <xdr:col>22</xdr:col>
      <xdr:colOff>207924</xdr:colOff>
      <xdr:row>1424</xdr:row>
      <xdr:rowOff>75333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8FBFD44-E21E-4713-AC8C-A6F8BE2DA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09600" y="264414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1425</xdr:row>
      <xdr:rowOff>0</xdr:rowOff>
    </xdr:from>
    <xdr:to>
      <xdr:col>22</xdr:col>
      <xdr:colOff>207924</xdr:colOff>
      <xdr:row>1461</xdr:row>
      <xdr:rowOff>75333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E7B17242-5A1D-4611-80D7-35C5E58AC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09600" y="271462500"/>
          <a:ext cx="13009524" cy="69333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21</xdr:col>
      <xdr:colOff>207924</xdr:colOff>
      <xdr:row>36</xdr:row>
      <xdr:rowOff>75333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803DA4-F935-436A-A90F-118412E4E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21</xdr:col>
      <xdr:colOff>207924</xdr:colOff>
      <xdr:row>73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6E075A-8B86-4AA8-8637-E9DAF4AB5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21</xdr:col>
      <xdr:colOff>207924</xdr:colOff>
      <xdr:row>110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599E00E-BBB4-454C-9E8D-5E2BD8AB2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097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21</xdr:col>
      <xdr:colOff>207924</xdr:colOff>
      <xdr:row>148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2098BD8-A0D1-4DBD-BE83-395914FC5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336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0</xdr:rowOff>
    </xdr:from>
    <xdr:to>
      <xdr:col>21</xdr:col>
      <xdr:colOff>207924</xdr:colOff>
      <xdr:row>186</xdr:row>
      <xdr:rowOff>75333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F50548C-86DC-4725-8BD4-50EACA457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8575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188</xdr:row>
      <xdr:rowOff>0</xdr:rowOff>
    </xdr:from>
    <xdr:to>
      <xdr:col>21</xdr:col>
      <xdr:colOff>207924</xdr:colOff>
      <xdr:row>224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66A75E-8F6D-434D-B11A-874AF7B9D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5814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21</xdr:col>
      <xdr:colOff>207924</xdr:colOff>
      <xdr:row>263</xdr:row>
      <xdr:rowOff>75286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5CF8A56-85BD-463B-BF57-FF930C395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286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0</xdr:rowOff>
    </xdr:from>
    <xdr:to>
      <xdr:col>21</xdr:col>
      <xdr:colOff>207924</xdr:colOff>
      <xdr:row>301</xdr:row>
      <xdr:rowOff>75333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FAA034F-B51E-4E37-9EFE-39B655804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504825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302</xdr:row>
      <xdr:rowOff>0</xdr:rowOff>
    </xdr:from>
    <xdr:to>
      <xdr:col>21</xdr:col>
      <xdr:colOff>207924</xdr:colOff>
      <xdr:row>338</xdr:row>
      <xdr:rowOff>75333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9BD7B5-E64B-495D-AD83-D5F433C43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7531000"/>
          <a:ext cx="13009524" cy="6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340</xdr:row>
      <xdr:rowOff>0</xdr:rowOff>
    </xdr:from>
    <xdr:to>
      <xdr:col>21</xdr:col>
      <xdr:colOff>207924</xdr:colOff>
      <xdr:row>376</xdr:row>
      <xdr:rowOff>75333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47D6E48-4333-495C-84F7-3310EA9E4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64770000"/>
          <a:ext cx="13009524" cy="693333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180975</xdr:rowOff>
    </xdr:from>
    <xdr:to>
      <xdr:col>12</xdr:col>
      <xdr:colOff>209550</xdr:colOff>
      <xdr:row>26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AA6B93-1E4C-4A34-BE0A-C62997AE6A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1475"/>
          <a:ext cx="7524750" cy="462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0</xdr:row>
      <xdr:rowOff>66675</xdr:rowOff>
    </xdr:from>
    <xdr:to>
      <xdr:col>20</xdr:col>
      <xdr:colOff>209550</xdr:colOff>
      <xdr:row>2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296393-3CD5-4B89-99C3-3E6A44EFE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66675"/>
          <a:ext cx="12353925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95250</xdr:rowOff>
    </xdr:from>
    <xdr:to>
      <xdr:col>12</xdr:col>
      <xdr:colOff>38100</xdr:colOff>
      <xdr:row>28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1D35FC5-EE56-485F-816B-FB87BA5802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6750"/>
          <a:ext cx="7353300" cy="466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76200</xdr:colOff>
      <xdr:row>5</xdr:row>
      <xdr:rowOff>66676</xdr:rowOff>
    </xdr:from>
    <xdr:to>
      <xdr:col>22</xdr:col>
      <xdr:colOff>54029</xdr:colOff>
      <xdr:row>14</xdr:row>
      <xdr:rowOff>47626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AE904C-9377-4BAA-B16F-6079D7F780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1019176"/>
          <a:ext cx="6683429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19</xdr:col>
      <xdr:colOff>150774</xdr:colOff>
      <xdr:row>44</xdr:row>
      <xdr:rowOff>75286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C7E93D-5739-41D4-A11A-2A120E6DD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43000"/>
          <a:ext cx="13009524" cy="731428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66675</xdr:colOff>
      <xdr:row>19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445FF76-4EE0-43F7-833A-35B924E5ED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7191375" cy="3667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57150</xdr:colOff>
      <xdr:row>20</xdr:row>
      <xdr:rowOff>161925</xdr:rowOff>
    </xdr:from>
    <xdr:to>
      <xdr:col>11</xdr:col>
      <xdr:colOff>247650</xdr:colOff>
      <xdr:row>43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F38864-7EB8-4E09-81FC-DCC285B63D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3971925"/>
          <a:ext cx="7315200" cy="440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342900</xdr:colOff>
      <xdr:row>11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432243B-173E-45FA-8F3B-5BA355AD2C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7048500" cy="213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133350</xdr:rowOff>
    </xdr:from>
    <xdr:to>
      <xdr:col>11</xdr:col>
      <xdr:colOff>600075</xdr:colOff>
      <xdr:row>29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1640971-815A-48DB-9B8A-DE5808648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28850"/>
          <a:ext cx="7305675" cy="340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76200</xdr:rowOff>
    </xdr:from>
    <xdr:to>
      <xdr:col>12</xdr:col>
      <xdr:colOff>0</xdr:colOff>
      <xdr:row>65</xdr:row>
      <xdr:rowOff>95250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038CC7E-5449-4C75-B56E-388CD3F1E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077200"/>
          <a:ext cx="7315200" cy="440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21</xdr:col>
      <xdr:colOff>207924</xdr:colOff>
      <xdr:row>36</xdr:row>
      <xdr:rowOff>75333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66ECA98-E102-4980-A9F1-A18C598E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009524" cy="69333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6FF01-6D1A-4953-87A0-4270EC785ED1}">
  <dimension ref="A1:L73"/>
  <sheetViews>
    <sheetView tabSelected="1" topLeftCell="A37" workbookViewId="0">
      <selection activeCell="L26" sqref="L26"/>
    </sheetView>
  </sheetViews>
  <sheetFormatPr defaultRowHeight="15" x14ac:dyDescent="0.25"/>
  <cols>
    <col min="1" max="2" width="12.140625" customWidth="1"/>
    <col min="3" max="3" width="14.7109375" bestFit="1" customWidth="1"/>
    <col min="4" max="4" width="18.85546875" bestFit="1" customWidth="1"/>
    <col min="5" max="5" width="18.85546875" customWidth="1"/>
    <col min="6" max="6" width="14.7109375" style="1" bestFit="1" customWidth="1"/>
    <col min="7" max="7" width="18.28515625" customWidth="1"/>
    <col min="8" max="8" width="20.85546875" customWidth="1"/>
    <col min="10" max="10" width="12.42578125" customWidth="1"/>
    <col min="11" max="11" width="10.5703125" bestFit="1" customWidth="1"/>
    <col min="12" max="12" width="11.42578125" customWidth="1"/>
  </cols>
  <sheetData>
    <row r="1" spans="1:12" x14ac:dyDescent="0.25">
      <c r="A1" s="21" t="s">
        <v>0</v>
      </c>
      <c r="B1" s="21" t="s">
        <v>9</v>
      </c>
      <c r="C1" s="21" t="s">
        <v>2</v>
      </c>
      <c r="D1" s="21" t="s">
        <v>1</v>
      </c>
      <c r="E1" s="21" t="s">
        <v>3</v>
      </c>
      <c r="F1" s="22" t="s">
        <v>4</v>
      </c>
      <c r="G1" s="21" t="s">
        <v>5</v>
      </c>
      <c r="H1" s="21" t="s">
        <v>6</v>
      </c>
    </row>
    <row r="2" spans="1:12" x14ac:dyDescent="0.25">
      <c r="A2" s="4">
        <v>1</v>
      </c>
      <c r="B2" s="4" t="s">
        <v>10</v>
      </c>
      <c r="C2" s="4">
        <v>29</v>
      </c>
      <c r="D2" s="4">
        <v>52</v>
      </c>
      <c r="E2" s="23">
        <f>C2/D2</f>
        <v>0.55769230769230771</v>
      </c>
      <c r="F2" s="24">
        <v>43758</v>
      </c>
      <c r="G2" s="24">
        <v>43758</v>
      </c>
      <c r="H2" s="4" t="s">
        <v>7</v>
      </c>
      <c r="I2" s="48" t="s">
        <v>21</v>
      </c>
      <c r="J2" s="49"/>
      <c r="K2" s="3" t="s">
        <v>64</v>
      </c>
      <c r="L2" s="18" t="s">
        <v>63</v>
      </c>
    </row>
    <row r="3" spans="1:12" x14ac:dyDescent="0.25">
      <c r="A3" s="4">
        <v>2</v>
      </c>
      <c r="B3" s="4" t="s">
        <v>11</v>
      </c>
      <c r="C3" s="4">
        <v>11</v>
      </c>
      <c r="D3" s="4">
        <v>23</v>
      </c>
      <c r="E3" s="23">
        <f>11/23</f>
        <v>0.47826086956521741</v>
      </c>
      <c r="F3" s="24">
        <v>43768</v>
      </c>
      <c r="G3" s="24">
        <v>43771</v>
      </c>
      <c r="H3" s="4"/>
      <c r="I3" s="6" t="s">
        <v>16</v>
      </c>
      <c r="J3" s="4">
        <f>D2</f>
        <v>52</v>
      </c>
      <c r="K3" s="12">
        <f>C2/D2</f>
        <v>0.55769230769230771</v>
      </c>
      <c r="L3" s="4"/>
    </row>
    <row r="4" spans="1:12" x14ac:dyDescent="0.25">
      <c r="A4" s="18">
        <v>3</v>
      </c>
      <c r="B4" s="4" t="s">
        <v>12</v>
      </c>
      <c r="C4" s="4">
        <v>16</v>
      </c>
      <c r="D4" s="4">
        <v>30</v>
      </c>
      <c r="E4" s="23">
        <f>16/30</f>
        <v>0.53333333333333333</v>
      </c>
      <c r="F4" s="24">
        <v>43773</v>
      </c>
      <c r="G4" s="24">
        <v>43774</v>
      </c>
      <c r="H4" s="4"/>
      <c r="I4" s="6" t="s">
        <v>17</v>
      </c>
      <c r="J4" s="4">
        <f>D3</f>
        <v>23</v>
      </c>
      <c r="K4" s="12">
        <f>C3/D3</f>
        <v>0.47826086956521741</v>
      </c>
      <c r="L4" s="4"/>
    </row>
    <row r="5" spans="1:12" x14ac:dyDescent="0.25">
      <c r="A5" s="18">
        <v>4</v>
      </c>
      <c r="B5" s="4" t="s">
        <v>12</v>
      </c>
      <c r="C5" s="4">
        <v>9</v>
      </c>
      <c r="D5" s="4">
        <v>15</v>
      </c>
      <c r="E5" s="23">
        <f>C5/D5</f>
        <v>0.6</v>
      </c>
      <c r="F5" s="24">
        <v>43778</v>
      </c>
      <c r="G5" s="24">
        <v>43778</v>
      </c>
      <c r="H5" s="4"/>
      <c r="I5" s="6" t="s">
        <v>18</v>
      </c>
      <c r="J5" s="4">
        <f>D4+D5+D6</f>
        <v>66</v>
      </c>
      <c r="K5" s="12">
        <f>(C4+C5+C6)/(D4+D5+D6)</f>
        <v>0.60606060606060608</v>
      </c>
      <c r="L5" s="4"/>
    </row>
    <row r="6" spans="1:12" x14ac:dyDescent="0.25">
      <c r="A6" s="18">
        <v>5</v>
      </c>
      <c r="B6" s="4" t="s">
        <v>12</v>
      </c>
      <c r="C6" s="4">
        <v>15</v>
      </c>
      <c r="D6" s="4">
        <v>21</v>
      </c>
      <c r="E6" s="8">
        <f>15/21</f>
        <v>0.7142857142857143</v>
      </c>
      <c r="F6" s="24">
        <v>76651</v>
      </c>
      <c r="G6" s="4"/>
      <c r="H6" s="4" t="s">
        <v>13</v>
      </c>
      <c r="I6" s="6" t="s">
        <v>19</v>
      </c>
      <c r="J6" s="4">
        <f>D7+D8</f>
        <v>80</v>
      </c>
      <c r="K6" s="12">
        <f>(C7+C8)/(D7+D8)</f>
        <v>0.61250000000000004</v>
      </c>
      <c r="L6" s="4"/>
    </row>
    <row r="7" spans="1:12" x14ac:dyDescent="0.25">
      <c r="A7" s="4">
        <v>6</v>
      </c>
      <c r="B7" s="4" t="s">
        <v>14</v>
      </c>
      <c r="C7" s="4">
        <v>26</v>
      </c>
      <c r="D7" s="4">
        <v>40</v>
      </c>
      <c r="E7" s="23">
        <f>C7/D7</f>
        <v>0.65</v>
      </c>
      <c r="F7" s="24">
        <v>43780</v>
      </c>
      <c r="G7" s="24">
        <v>43781</v>
      </c>
      <c r="H7" s="4"/>
      <c r="I7" s="6" t="s">
        <v>20</v>
      </c>
      <c r="J7" s="4">
        <f>D9+D10+D11+D12</f>
        <v>91</v>
      </c>
      <c r="K7" s="12">
        <f>(SUM(C9:C12)/SUM(D9:D12))</f>
        <v>0.61538461538461542</v>
      </c>
      <c r="L7" s="4"/>
    </row>
    <row r="8" spans="1:12" x14ac:dyDescent="0.25">
      <c r="A8" s="4">
        <v>7</v>
      </c>
      <c r="B8" s="4" t="s">
        <v>14</v>
      </c>
      <c r="C8" s="4">
        <v>23</v>
      </c>
      <c r="D8" s="4">
        <v>40</v>
      </c>
      <c r="E8" s="23">
        <f>C8/D8</f>
        <v>0.57499999999999996</v>
      </c>
      <c r="F8" s="24">
        <v>43785</v>
      </c>
      <c r="G8" s="24">
        <v>43786</v>
      </c>
      <c r="H8" s="4"/>
      <c r="I8" s="6" t="s">
        <v>23</v>
      </c>
      <c r="J8" s="4">
        <f>D13+D14+D15+D16</f>
        <v>92</v>
      </c>
      <c r="K8" s="12">
        <f>(C13+C14+C15+C16)/(D13+D14+D15+D16)</f>
        <v>0.65217391304347827</v>
      </c>
      <c r="L8" s="4"/>
    </row>
    <row r="9" spans="1:12" x14ac:dyDescent="0.25">
      <c r="A9" s="4">
        <v>8</v>
      </c>
      <c r="B9" s="4" t="s">
        <v>15</v>
      </c>
      <c r="C9" s="4">
        <v>13</v>
      </c>
      <c r="D9" s="4">
        <v>19</v>
      </c>
      <c r="E9" s="23">
        <f t="shared" ref="E9:E24" si="0">C9/D9</f>
        <v>0.68421052631578949</v>
      </c>
      <c r="F9" s="24">
        <v>43789</v>
      </c>
      <c r="G9" s="24">
        <v>43790</v>
      </c>
      <c r="H9" s="4"/>
      <c r="I9" s="6" t="s">
        <v>24</v>
      </c>
      <c r="J9" s="4">
        <f>(D17+D18+D19+D20+D21+D22)</f>
        <v>134</v>
      </c>
      <c r="K9" s="13">
        <f>SUM(C17:C22)/J9</f>
        <v>0.73880597014925375</v>
      </c>
      <c r="L9" s="4"/>
    </row>
    <row r="10" spans="1:12" x14ac:dyDescent="0.25">
      <c r="A10" s="4">
        <v>9</v>
      </c>
      <c r="B10" s="4" t="s">
        <v>20</v>
      </c>
      <c r="C10" s="4">
        <v>13</v>
      </c>
      <c r="D10" s="4">
        <v>22</v>
      </c>
      <c r="E10" s="23">
        <f t="shared" si="0"/>
        <v>0.59090909090909094</v>
      </c>
      <c r="F10" s="24">
        <v>43791</v>
      </c>
      <c r="G10" s="25">
        <v>43792</v>
      </c>
      <c r="H10" s="4"/>
      <c r="I10" s="6" t="s">
        <v>30</v>
      </c>
      <c r="J10" s="4">
        <f>SUM(D23:D28)</f>
        <v>185</v>
      </c>
      <c r="K10" s="14">
        <f>SUM(C23:C28)/J10</f>
        <v>0.84324324324324329</v>
      </c>
      <c r="L10" s="15">
        <v>1</v>
      </c>
    </row>
    <row r="11" spans="1:12" x14ac:dyDescent="0.25">
      <c r="A11" s="4">
        <v>10</v>
      </c>
      <c r="B11" s="4" t="s">
        <v>20</v>
      </c>
      <c r="C11" s="4">
        <v>13</v>
      </c>
      <c r="D11" s="4">
        <v>25</v>
      </c>
      <c r="E11" s="23">
        <f t="shared" si="0"/>
        <v>0.52</v>
      </c>
      <c r="F11" s="24">
        <v>43792</v>
      </c>
      <c r="G11" s="24">
        <v>43792</v>
      </c>
      <c r="H11" s="4"/>
      <c r="I11" s="6" t="s">
        <v>31</v>
      </c>
      <c r="J11" s="4">
        <f>SUM(D29:D33)</f>
        <v>175</v>
      </c>
      <c r="K11" s="14">
        <f>SUM(C29:C33)/SUM(J11)</f>
        <v>0.8342857142857143</v>
      </c>
      <c r="L11" s="16">
        <f>J11/J10-1</f>
        <v>-5.4054054054054057E-2</v>
      </c>
    </row>
    <row r="12" spans="1:12" x14ac:dyDescent="0.25">
      <c r="A12" s="4">
        <v>11</v>
      </c>
      <c r="B12" s="4" t="s">
        <v>20</v>
      </c>
      <c r="C12" s="4">
        <v>17</v>
      </c>
      <c r="D12" s="4">
        <v>25</v>
      </c>
      <c r="E12" s="23">
        <f t="shared" si="0"/>
        <v>0.68</v>
      </c>
      <c r="F12" s="24">
        <v>43793</v>
      </c>
      <c r="G12" s="24">
        <v>43793</v>
      </c>
      <c r="H12" s="4"/>
      <c r="I12" s="6" t="s">
        <v>56</v>
      </c>
      <c r="J12" s="4">
        <f>SUM(D34:D40)</f>
        <v>334</v>
      </c>
      <c r="K12" s="14">
        <f>SUM(C34:C40)/J12</f>
        <v>0.84730538922155685</v>
      </c>
      <c r="L12" s="17">
        <f>J12/J10-1</f>
        <v>0.80540540540540539</v>
      </c>
    </row>
    <row r="13" spans="1:12" x14ac:dyDescent="0.25">
      <c r="A13" s="4">
        <v>12</v>
      </c>
      <c r="B13" s="4" t="s">
        <v>23</v>
      </c>
      <c r="C13" s="4">
        <v>10</v>
      </c>
      <c r="D13" s="4">
        <v>19</v>
      </c>
      <c r="E13" s="23">
        <f t="shared" si="0"/>
        <v>0.52631578947368418</v>
      </c>
      <c r="F13" s="24">
        <v>43798</v>
      </c>
      <c r="G13" s="25">
        <v>43798</v>
      </c>
      <c r="H13" s="4"/>
      <c r="I13" s="6"/>
      <c r="J13" s="4"/>
      <c r="K13" s="5"/>
      <c r="L13" s="4"/>
    </row>
    <row r="14" spans="1:12" x14ac:dyDescent="0.25">
      <c r="A14" s="4">
        <v>13</v>
      </c>
      <c r="B14" s="4" t="s">
        <v>23</v>
      </c>
      <c r="C14" s="4">
        <v>22</v>
      </c>
      <c r="D14" s="4">
        <v>30</v>
      </c>
      <c r="E14" s="8">
        <f t="shared" si="0"/>
        <v>0.73333333333333328</v>
      </c>
      <c r="F14" s="24">
        <v>43798</v>
      </c>
      <c r="G14" s="24">
        <v>43798</v>
      </c>
      <c r="H14" s="4"/>
      <c r="I14" s="6"/>
      <c r="J14" s="4"/>
      <c r="K14" s="5"/>
      <c r="L14" s="4"/>
    </row>
    <row r="15" spans="1:12" x14ac:dyDescent="0.25">
      <c r="A15" s="4">
        <v>14</v>
      </c>
      <c r="B15" s="4" t="s">
        <v>23</v>
      </c>
      <c r="C15" s="4">
        <v>15</v>
      </c>
      <c r="D15" s="4">
        <v>27</v>
      </c>
      <c r="E15" s="23">
        <f t="shared" si="0"/>
        <v>0.55555555555555558</v>
      </c>
      <c r="F15" s="24">
        <v>43800</v>
      </c>
      <c r="G15" s="24">
        <v>43800</v>
      </c>
      <c r="H15" s="4"/>
      <c r="I15" s="6"/>
      <c r="J15" s="4"/>
      <c r="K15" s="5"/>
      <c r="L15" s="4"/>
    </row>
    <row r="16" spans="1:12" x14ac:dyDescent="0.25">
      <c r="A16" s="4">
        <v>15</v>
      </c>
      <c r="B16" s="4" t="s">
        <v>23</v>
      </c>
      <c r="C16" s="4">
        <v>13</v>
      </c>
      <c r="D16" s="4">
        <v>16</v>
      </c>
      <c r="E16" s="26">
        <f t="shared" si="0"/>
        <v>0.8125</v>
      </c>
      <c r="F16" s="24">
        <v>43800</v>
      </c>
      <c r="G16" s="24">
        <v>43801</v>
      </c>
      <c r="H16" s="4" t="s">
        <v>36</v>
      </c>
      <c r="I16" s="6"/>
      <c r="J16" s="4"/>
      <c r="K16" s="5"/>
      <c r="L16" s="4"/>
    </row>
    <row r="17" spans="1:12" x14ac:dyDescent="0.25">
      <c r="A17" s="4">
        <v>16</v>
      </c>
      <c r="B17" s="4" t="s">
        <v>24</v>
      </c>
      <c r="C17" s="4">
        <v>15</v>
      </c>
      <c r="D17" s="4">
        <v>21</v>
      </c>
      <c r="E17" s="8">
        <f>C17/D17</f>
        <v>0.7142857142857143</v>
      </c>
      <c r="F17" s="24">
        <v>43801</v>
      </c>
      <c r="G17" s="24">
        <v>43802</v>
      </c>
      <c r="H17" s="4"/>
      <c r="I17" s="6"/>
      <c r="J17" s="4"/>
      <c r="K17" s="5"/>
      <c r="L17" s="4"/>
    </row>
    <row r="18" spans="1:12" x14ac:dyDescent="0.25">
      <c r="A18" s="4">
        <v>17</v>
      </c>
      <c r="B18" s="4" t="s">
        <v>24</v>
      </c>
      <c r="C18" s="4">
        <v>7</v>
      </c>
      <c r="D18" s="4">
        <v>10</v>
      </c>
      <c r="E18" s="8">
        <f t="shared" si="0"/>
        <v>0.7</v>
      </c>
      <c r="F18" s="24">
        <v>43803</v>
      </c>
      <c r="G18" s="24">
        <v>43803</v>
      </c>
      <c r="H18" s="4"/>
      <c r="I18" s="6"/>
      <c r="J18" s="4"/>
      <c r="K18" s="5"/>
      <c r="L18" s="4"/>
    </row>
    <row r="19" spans="1:12" x14ac:dyDescent="0.25">
      <c r="A19" s="4">
        <v>18</v>
      </c>
      <c r="B19" s="4" t="s">
        <v>24</v>
      </c>
      <c r="C19" s="4">
        <v>18</v>
      </c>
      <c r="D19" s="4">
        <v>23</v>
      </c>
      <c r="E19" s="8">
        <f t="shared" si="0"/>
        <v>0.78260869565217395</v>
      </c>
      <c r="F19" s="24">
        <v>43805</v>
      </c>
      <c r="G19" s="24">
        <v>43805</v>
      </c>
      <c r="H19" s="4"/>
      <c r="I19" s="6"/>
      <c r="J19" s="4"/>
      <c r="K19" s="5"/>
      <c r="L19" s="4"/>
    </row>
    <row r="20" spans="1:12" x14ac:dyDescent="0.25">
      <c r="A20" s="4">
        <v>19</v>
      </c>
      <c r="B20" s="4" t="s">
        <v>24</v>
      </c>
      <c r="C20" s="4">
        <v>6</v>
      </c>
      <c r="D20" s="4">
        <v>10</v>
      </c>
      <c r="E20" s="27">
        <f t="shared" si="0"/>
        <v>0.6</v>
      </c>
      <c r="F20" s="24">
        <v>43805</v>
      </c>
      <c r="G20" s="24">
        <v>43805</v>
      </c>
      <c r="H20" s="4"/>
      <c r="I20" s="6"/>
      <c r="J20" s="4"/>
      <c r="K20" s="5"/>
      <c r="L20" s="4"/>
    </row>
    <row r="21" spans="1:12" x14ac:dyDescent="0.25">
      <c r="A21" s="4">
        <v>20</v>
      </c>
      <c r="B21" s="4" t="s">
        <v>24</v>
      </c>
      <c r="C21" s="4">
        <v>22</v>
      </c>
      <c r="D21" s="4">
        <v>30</v>
      </c>
      <c r="E21" s="8">
        <f t="shared" si="0"/>
        <v>0.73333333333333328</v>
      </c>
      <c r="F21" s="24">
        <v>43806</v>
      </c>
      <c r="G21" s="24">
        <v>43806</v>
      </c>
      <c r="H21" s="4"/>
      <c r="I21" s="20" t="s">
        <v>73</v>
      </c>
      <c r="J21" s="6">
        <f>SUM(J3:J20)</f>
        <v>1232</v>
      </c>
    </row>
    <row r="22" spans="1:12" ht="15.75" thickBot="1" x14ac:dyDescent="0.3">
      <c r="A22" s="46">
        <v>21</v>
      </c>
      <c r="B22" s="38" t="s">
        <v>24</v>
      </c>
      <c r="C22" s="38">
        <v>31</v>
      </c>
      <c r="D22" s="38">
        <v>40</v>
      </c>
      <c r="E22" s="45">
        <f t="shared" si="0"/>
        <v>0.77500000000000002</v>
      </c>
      <c r="F22" s="40">
        <v>43807</v>
      </c>
      <c r="G22" s="40">
        <v>43807</v>
      </c>
      <c r="H22" s="38"/>
      <c r="I22" s="7"/>
      <c r="J22" s="7"/>
    </row>
    <row r="23" spans="1:12" x14ac:dyDescent="0.25">
      <c r="A23" s="43">
        <v>22</v>
      </c>
      <c r="B23" s="43" t="s">
        <v>30</v>
      </c>
      <c r="C23" s="43">
        <v>21</v>
      </c>
      <c r="D23" s="43">
        <v>24</v>
      </c>
      <c r="E23" s="44">
        <f t="shared" si="0"/>
        <v>0.875</v>
      </c>
      <c r="F23" s="36">
        <v>43808</v>
      </c>
      <c r="G23" s="36">
        <v>43809</v>
      </c>
      <c r="H23" s="34"/>
      <c r="I23" s="4" t="s">
        <v>72</v>
      </c>
      <c r="J23" s="4">
        <v>133</v>
      </c>
    </row>
    <row r="24" spans="1:12" x14ac:dyDescent="0.25">
      <c r="A24" s="28">
        <v>23</v>
      </c>
      <c r="B24" s="28" t="s">
        <v>30</v>
      </c>
      <c r="C24" s="28">
        <v>18</v>
      </c>
      <c r="D24" s="28">
        <v>23</v>
      </c>
      <c r="E24" s="8">
        <f t="shared" si="0"/>
        <v>0.78260869565217395</v>
      </c>
      <c r="F24" s="24">
        <v>43809</v>
      </c>
      <c r="G24" s="24">
        <v>43810</v>
      </c>
      <c r="H24" s="4"/>
      <c r="I24" s="4" t="s">
        <v>22</v>
      </c>
      <c r="J24" s="4">
        <f>J21+J23</f>
        <v>1365</v>
      </c>
    </row>
    <row r="25" spans="1:12" x14ac:dyDescent="0.25">
      <c r="A25" s="47">
        <v>24</v>
      </c>
      <c r="B25" s="28" t="s">
        <v>30</v>
      </c>
      <c r="C25" s="28">
        <v>30</v>
      </c>
      <c r="D25" s="28">
        <v>38</v>
      </c>
      <c r="E25" s="29">
        <f>C25/D25</f>
        <v>0.78947368421052633</v>
      </c>
      <c r="F25" s="24">
        <v>43810</v>
      </c>
      <c r="G25" s="24">
        <v>43811</v>
      </c>
      <c r="H25" s="4"/>
      <c r="I25" s="7"/>
      <c r="J25" s="7"/>
    </row>
    <row r="26" spans="1:12" x14ac:dyDescent="0.25">
      <c r="A26" s="28">
        <v>25</v>
      </c>
      <c r="B26" s="28" t="s">
        <v>30</v>
      </c>
      <c r="C26" s="28">
        <v>28</v>
      </c>
      <c r="D26" s="28">
        <v>36</v>
      </c>
      <c r="E26" s="29">
        <f t="shared" ref="E26:E37" si="1">C26/D26</f>
        <v>0.77777777777777779</v>
      </c>
      <c r="F26" s="24">
        <v>43812</v>
      </c>
      <c r="G26" s="24">
        <v>43813</v>
      </c>
      <c r="H26" s="4"/>
      <c r="I26" s="7"/>
      <c r="J26" s="7"/>
    </row>
    <row r="27" spans="1:12" x14ac:dyDescent="0.25">
      <c r="A27" s="28">
        <v>26</v>
      </c>
      <c r="B27" s="28" t="s">
        <v>30</v>
      </c>
      <c r="C27" s="28">
        <v>31</v>
      </c>
      <c r="D27" s="28">
        <v>34</v>
      </c>
      <c r="E27" s="30">
        <f t="shared" si="1"/>
        <v>0.91176470588235292</v>
      </c>
      <c r="F27" s="24">
        <v>43813</v>
      </c>
      <c r="G27" s="24">
        <v>43813</v>
      </c>
      <c r="H27" s="4" t="s">
        <v>34</v>
      </c>
      <c r="I27" s="7"/>
      <c r="J27" s="7"/>
    </row>
    <row r="28" spans="1:12" ht="15.75" thickBot="1" x14ac:dyDescent="0.3">
      <c r="A28" s="42">
        <v>27</v>
      </c>
      <c r="B28" s="42" t="s">
        <v>30</v>
      </c>
      <c r="C28" s="42">
        <v>28</v>
      </c>
      <c r="D28" s="42">
        <v>30</v>
      </c>
      <c r="E28" s="39">
        <f t="shared" si="1"/>
        <v>0.93333333333333335</v>
      </c>
      <c r="F28" s="40">
        <v>43814</v>
      </c>
      <c r="G28" s="40">
        <v>43814</v>
      </c>
      <c r="H28" s="38" t="s">
        <v>35</v>
      </c>
      <c r="I28" s="7"/>
      <c r="J28" s="7"/>
    </row>
    <row r="29" spans="1:12" x14ac:dyDescent="0.25">
      <c r="A29" s="34">
        <v>28</v>
      </c>
      <c r="B29" s="34" t="s">
        <v>31</v>
      </c>
      <c r="C29" s="34">
        <v>25</v>
      </c>
      <c r="D29" s="34">
        <v>32</v>
      </c>
      <c r="E29" s="41">
        <f t="shared" si="1"/>
        <v>0.78125</v>
      </c>
      <c r="F29" s="36">
        <v>43815</v>
      </c>
      <c r="G29" s="36">
        <v>43815</v>
      </c>
      <c r="H29" s="34" t="s">
        <v>33</v>
      </c>
      <c r="I29" s="7"/>
      <c r="J29" s="7"/>
    </row>
    <row r="30" spans="1:12" x14ac:dyDescent="0.25">
      <c r="A30" s="4">
        <v>25</v>
      </c>
      <c r="B30" s="4" t="s">
        <v>31</v>
      </c>
      <c r="C30" s="4">
        <v>23</v>
      </c>
      <c r="D30" s="4">
        <v>26</v>
      </c>
      <c r="E30" s="30">
        <f t="shared" si="1"/>
        <v>0.88461538461538458</v>
      </c>
      <c r="F30" s="24">
        <v>43816</v>
      </c>
      <c r="G30" s="24">
        <v>43816</v>
      </c>
      <c r="H30" s="4" t="s">
        <v>37</v>
      </c>
      <c r="I30" s="7"/>
      <c r="J30" s="11" t="s">
        <v>57</v>
      </c>
    </row>
    <row r="31" spans="1:12" x14ac:dyDescent="0.25">
      <c r="A31" s="31">
        <v>26</v>
      </c>
      <c r="B31" s="4" t="s">
        <v>31</v>
      </c>
      <c r="C31" s="4">
        <v>22</v>
      </c>
      <c r="D31" s="4">
        <v>27</v>
      </c>
      <c r="E31" s="32">
        <f t="shared" si="1"/>
        <v>0.81481481481481477</v>
      </c>
      <c r="F31" s="24">
        <v>43817</v>
      </c>
      <c r="G31" s="24">
        <v>43817</v>
      </c>
      <c r="H31" s="4" t="s">
        <v>38</v>
      </c>
      <c r="I31" s="7"/>
      <c r="J31" s="9">
        <f>SUM(C36:C40)/SUM(D36:D40)</f>
        <v>0.85</v>
      </c>
    </row>
    <row r="32" spans="1:12" x14ac:dyDescent="0.25">
      <c r="A32" s="31">
        <v>28</v>
      </c>
      <c r="B32" s="4" t="s">
        <v>31</v>
      </c>
      <c r="C32" s="4">
        <v>33</v>
      </c>
      <c r="D32" s="4">
        <v>40</v>
      </c>
      <c r="E32" s="32">
        <f t="shared" si="1"/>
        <v>0.82499999999999996</v>
      </c>
      <c r="F32" s="24">
        <v>43820</v>
      </c>
      <c r="G32" s="24">
        <v>43820</v>
      </c>
      <c r="H32" s="4" t="s">
        <v>39</v>
      </c>
      <c r="I32" s="7"/>
      <c r="J32" s="7"/>
    </row>
    <row r="33" spans="1:10" ht="15.75" thickBot="1" x14ac:dyDescent="0.3">
      <c r="A33" s="37">
        <v>27</v>
      </c>
      <c r="B33" s="38" t="s">
        <v>31</v>
      </c>
      <c r="C33" s="38">
        <v>43</v>
      </c>
      <c r="D33" s="38">
        <v>50</v>
      </c>
      <c r="E33" s="39">
        <f t="shared" si="1"/>
        <v>0.86</v>
      </c>
      <c r="F33" s="40">
        <v>43821</v>
      </c>
      <c r="G33" s="40">
        <v>43821</v>
      </c>
      <c r="H33" s="38" t="s">
        <v>54</v>
      </c>
      <c r="I33" s="7"/>
      <c r="J33" s="7"/>
    </row>
    <row r="34" spans="1:10" x14ac:dyDescent="0.25">
      <c r="A34" s="33">
        <v>28</v>
      </c>
      <c r="B34" s="34" t="s">
        <v>32</v>
      </c>
      <c r="C34" s="34">
        <v>27</v>
      </c>
      <c r="D34" s="34">
        <v>32</v>
      </c>
      <c r="E34" s="35">
        <f t="shared" si="1"/>
        <v>0.84375</v>
      </c>
      <c r="F34" s="36">
        <v>43822</v>
      </c>
      <c r="G34" s="36">
        <v>43823</v>
      </c>
      <c r="H34" s="34" t="s">
        <v>58</v>
      </c>
      <c r="I34" s="7"/>
      <c r="J34" s="7"/>
    </row>
    <row r="35" spans="1:10" x14ac:dyDescent="0.25">
      <c r="A35" s="11">
        <v>29</v>
      </c>
      <c r="B35" s="4" t="s">
        <v>32</v>
      </c>
      <c r="C35" s="4">
        <v>52</v>
      </c>
      <c r="D35" s="4">
        <v>62</v>
      </c>
      <c r="E35" s="32">
        <f t="shared" si="1"/>
        <v>0.83870967741935487</v>
      </c>
      <c r="F35" s="24">
        <v>43823</v>
      </c>
      <c r="G35" s="24">
        <v>43823</v>
      </c>
      <c r="H35" s="4" t="s">
        <v>60</v>
      </c>
      <c r="I35" s="7"/>
      <c r="J35" s="7"/>
    </row>
    <row r="36" spans="1:10" x14ac:dyDescent="0.25">
      <c r="A36" s="11">
        <v>30</v>
      </c>
      <c r="B36" s="4" t="s">
        <v>32</v>
      </c>
      <c r="C36" s="4">
        <v>24</v>
      </c>
      <c r="D36" s="4">
        <v>30</v>
      </c>
      <c r="E36" s="29">
        <f t="shared" si="1"/>
        <v>0.8</v>
      </c>
      <c r="F36" s="24">
        <v>43824</v>
      </c>
      <c r="G36" s="24">
        <v>43824</v>
      </c>
      <c r="H36" s="4" t="s">
        <v>61</v>
      </c>
      <c r="I36" s="7" t="s">
        <v>59</v>
      </c>
      <c r="J36" s="7"/>
    </row>
    <row r="37" spans="1:10" x14ac:dyDescent="0.25">
      <c r="A37" s="11">
        <v>31</v>
      </c>
      <c r="B37" s="4" t="s">
        <v>32</v>
      </c>
      <c r="C37" s="4">
        <v>32</v>
      </c>
      <c r="D37" s="4">
        <v>38</v>
      </c>
      <c r="E37" s="32">
        <f t="shared" si="1"/>
        <v>0.84210526315789469</v>
      </c>
      <c r="F37" s="24">
        <v>43825</v>
      </c>
      <c r="G37" s="24">
        <v>43825</v>
      </c>
      <c r="H37" s="4" t="s">
        <v>62</v>
      </c>
      <c r="I37" s="7"/>
      <c r="J37" s="7"/>
    </row>
    <row r="38" spans="1:10" x14ac:dyDescent="0.25">
      <c r="A38" s="11">
        <v>32</v>
      </c>
      <c r="B38" s="4" t="s">
        <v>32</v>
      </c>
      <c r="C38" s="4">
        <v>68</v>
      </c>
      <c r="D38" s="4">
        <v>80</v>
      </c>
      <c r="E38" s="30">
        <f>C38/D38</f>
        <v>0.85</v>
      </c>
      <c r="F38" s="24">
        <v>43826</v>
      </c>
      <c r="G38" s="24">
        <v>43826</v>
      </c>
      <c r="H38" s="4" t="s">
        <v>68</v>
      </c>
      <c r="I38" s="7" t="s">
        <v>65</v>
      </c>
      <c r="J38" s="7"/>
    </row>
    <row r="39" spans="1:10" x14ac:dyDescent="0.25">
      <c r="A39" s="11">
        <v>33</v>
      </c>
      <c r="B39" s="4" t="s">
        <v>32</v>
      </c>
      <c r="C39" s="4">
        <v>54</v>
      </c>
      <c r="D39" s="4">
        <v>60</v>
      </c>
      <c r="E39" s="30">
        <f>C39/D39</f>
        <v>0.9</v>
      </c>
      <c r="F39" s="24">
        <v>43827</v>
      </c>
      <c r="G39" s="24">
        <v>43827</v>
      </c>
      <c r="H39" s="4" t="s">
        <v>69</v>
      </c>
      <c r="I39" s="7" t="s">
        <v>67</v>
      </c>
      <c r="J39" s="7"/>
    </row>
    <row r="40" spans="1:10" x14ac:dyDescent="0.25">
      <c r="A40" s="11">
        <v>34</v>
      </c>
      <c r="B40" s="4" t="s">
        <v>32</v>
      </c>
      <c r="C40" s="4">
        <v>26</v>
      </c>
      <c r="D40" s="4">
        <v>32</v>
      </c>
      <c r="E40" s="51">
        <f>C40/D40</f>
        <v>0.8125</v>
      </c>
      <c r="F40" s="24">
        <v>43828</v>
      </c>
      <c r="G40" s="24">
        <v>43828</v>
      </c>
      <c r="H40" s="4" t="s">
        <v>70</v>
      </c>
      <c r="I40" s="19" t="s">
        <v>66</v>
      </c>
      <c r="J40" s="7"/>
    </row>
    <row r="41" spans="1:10" x14ac:dyDescent="0.25">
      <c r="A41" s="11">
        <v>35</v>
      </c>
      <c r="B41" s="4"/>
      <c r="C41" s="4"/>
      <c r="D41" s="4"/>
      <c r="E41" s="29"/>
      <c r="F41" s="24"/>
      <c r="G41" s="4"/>
      <c r="H41" s="4"/>
      <c r="I41" s="7"/>
      <c r="J41" s="7"/>
    </row>
    <row r="42" spans="1:10" ht="14.25" customHeight="1" x14ac:dyDescent="0.25">
      <c r="A42" s="11">
        <v>36</v>
      </c>
      <c r="B42" s="4"/>
      <c r="C42" s="4"/>
      <c r="D42" s="4"/>
      <c r="E42" s="29"/>
      <c r="F42" s="24"/>
      <c r="G42" s="4"/>
      <c r="H42" s="4"/>
      <c r="I42" s="7"/>
      <c r="J42" s="7"/>
    </row>
    <row r="43" spans="1:10" x14ac:dyDescent="0.25">
      <c r="A43" s="10"/>
      <c r="C43">
        <f>SUM(C2:C42)</f>
        <v>929</v>
      </c>
      <c r="D43">
        <f>SUM(D2:D42)</f>
        <v>1232</v>
      </c>
      <c r="E43" s="2">
        <f>C43/D43</f>
        <v>0.75405844155844159</v>
      </c>
    </row>
    <row r="67" spans="1:4" x14ac:dyDescent="0.25">
      <c r="A67" s="4" t="s">
        <v>40</v>
      </c>
      <c r="B67" s="4" t="s">
        <v>41</v>
      </c>
      <c r="C67" s="4" t="s">
        <v>42</v>
      </c>
      <c r="D67" s="4" t="s">
        <v>43</v>
      </c>
    </row>
    <row r="68" spans="1:4" x14ac:dyDescent="0.25">
      <c r="A68" s="4">
        <v>1</v>
      </c>
      <c r="B68" s="4">
        <v>0</v>
      </c>
      <c r="C68" s="4">
        <f>3+1+1+1+1</f>
        <v>7</v>
      </c>
      <c r="D68" s="4">
        <f>1+1+1+1+1</f>
        <v>5</v>
      </c>
    </row>
    <row r="69" spans="1:4" x14ac:dyDescent="0.25">
      <c r="A69" s="4" t="s">
        <v>53</v>
      </c>
      <c r="B69" s="4"/>
      <c r="C69" s="4" t="s">
        <v>49</v>
      </c>
      <c r="D69" s="4" t="s">
        <v>44</v>
      </c>
    </row>
    <row r="70" spans="1:4" x14ac:dyDescent="0.25">
      <c r="A70" s="4"/>
      <c r="B70" s="4"/>
      <c r="C70" s="4" t="s">
        <v>50</v>
      </c>
      <c r="D70" s="4" t="s">
        <v>45</v>
      </c>
    </row>
    <row r="71" spans="1:4" x14ac:dyDescent="0.25">
      <c r="A71" s="4"/>
      <c r="B71" s="4"/>
      <c r="C71" s="4" t="s">
        <v>51</v>
      </c>
      <c r="D71" s="4" t="s">
        <v>46</v>
      </c>
    </row>
    <row r="72" spans="1:4" x14ac:dyDescent="0.25">
      <c r="A72" s="4"/>
      <c r="B72" s="4"/>
      <c r="C72" s="4" t="s">
        <v>45</v>
      </c>
      <c r="D72" s="4" t="s">
        <v>47</v>
      </c>
    </row>
    <row r="73" spans="1:4" x14ac:dyDescent="0.25">
      <c r="A73" s="4"/>
      <c r="B73" s="4"/>
      <c r="C73" s="4" t="s">
        <v>52</v>
      </c>
      <c r="D73" s="4" t="s">
        <v>48</v>
      </c>
    </row>
  </sheetData>
  <mergeCells count="1">
    <mergeCell ref="I2:J2"/>
  </mergeCell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D6E0E3-28EA-4A2F-AC62-D9486016C791}">
  <dimension ref="A1"/>
  <sheetViews>
    <sheetView topLeftCell="A7" workbookViewId="0">
      <selection activeCell="A38" sqref="A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C7ABE-9887-479F-A2AB-9A883D585FF9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4D74B-FB5E-4339-9A39-174E98E9B693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7C4C7-9D4B-4883-B1A5-5EC5CBE99012}">
  <sheetPr>
    <tabColor rgb="FFFF0000"/>
  </sheetPr>
  <dimension ref="A1"/>
  <sheetViews>
    <sheetView topLeftCell="A1456" workbookViewId="0">
      <selection activeCell="L1471" sqref="L1471"/>
    </sheetView>
  </sheetViews>
  <sheetFormatPr defaultRowHeight="15" x14ac:dyDescent="0.25"/>
  <sheetData>
    <row r="1" spans="1:1" x14ac:dyDescent="0.25">
      <c r="A1" t="s">
        <v>71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A56F7B-D7A5-413D-BEBD-5FDBD7EAD850}">
  <sheetPr>
    <tabColor rgb="FFFF0000"/>
  </sheetPr>
  <dimension ref="A1"/>
  <sheetViews>
    <sheetView workbookViewId="0">
      <selection activeCell="A341" sqref="A34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A5F777-5FA3-4861-AD40-3B927D16B551}">
  <sheetPr>
    <tabColor rgb="FFFF0000"/>
  </sheetPr>
  <dimension ref="A1"/>
  <sheetViews>
    <sheetView workbookViewId="0">
      <selection activeCell="N13" sqref="N13"/>
    </sheetView>
  </sheetViews>
  <sheetFormatPr defaultRowHeight="15" x14ac:dyDescent="0.25"/>
  <sheetData>
    <row r="1" spans="1:1" x14ac:dyDescent="0.25">
      <c r="A1" t="s">
        <v>55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C77FDF-53E9-4C23-A8FF-58E47BF3C827}">
  <sheetPr>
    <tabColor rgb="FFFF0000"/>
  </sheetPr>
  <dimension ref="N4:N5"/>
  <sheetViews>
    <sheetView workbookViewId="0">
      <selection activeCell="Q20" sqref="Q20"/>
    </sheetView>
  </sheetViews>
  <sheetFormatPr defaultRowHeight="15" x14ac:dyDescent="0.25"/>
  <sheetData>
    <row r="4" spans="14:14" x14ac:dyDescent="0.25">
      <c r="N4" t="s">
        <v>29</v>
      </c>
    </row>
    <row r="5" spans="14:14" x14ac:dyDescent="0.25">
      <c r="N5" t="s">
        <v>28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62371B-5085-4EBE-BFFE-8EB53E5C86E1}">
  <dimension ref="A1:A2"/>
  <sheetViews>
    <sheetView topLeftCell="A31" workbookViewId="0">
      <selection activeCell="D50" sqref="D50"/>
    </sheetView>
  </sheetViews>
  <sheetFormatPr defaultRowHeight="15" x14ac:dyDescent="0.25"/>
  <cols>
    <col min="1" max="1" width="28.28515625" bestFit="1" customWidth="1"/>
  </cols>
  <sheetData>
    <row r="1" spans="1:1" x14ac:dyDescent="0.25">
      <c r="A1" t="s">
        <v>25</v>
      </c>
    </row>
    <row r="2" spans="1:1" x14ac:dyDescent="0.25">
      <c r="A2" t="s">
        <v>26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96B4D6-FCB6-49C9-9182-E86583A8945C}">
  <dimension ref="A1"/>
  <sheetViews>
    <sheetView topLeftCell="A31" workbookViewId="0">
      <selection activeCell="P16" sqref="P16"/>
    </sheetView>
  </sheetViews>
  <sheetFormatPr defaultRowHeight="15" x14ac:dyDescent="0.25"/>
  <cols>
    <col min="1" max="1" width="15.42578125" bestFit="1" customWidth="1"/>
  </cols>
  <sheetData>
    <row r="1" spans="1:1" x14ac:dyDescent="0.25">
      <c r="A1" t="s">
        <v>27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2347FC-162A-4A3D-826E-36A5BAAC03FE}">
  <dimension ref="M2:Q7"/>
  <sheetViews>
    <sheetView topLeftCell="A44" workbookViewId="0">
      <selection activeCell="N55" sqref="N55"/>
    </sheetView>
  </sheetViews>
  <sheetFormatPr defaultRowHeight="15" x14ac:dyDescent="0.25"/>
  <sheetData>
    <row r="2" spans="13:17" x14ac:dyDescent="0.25">
      <c r="M2" s="50" t="s">
        <v>8</v>
      </c>
      <c r="N2" s="50"/>
      <c r="O2" s="50"/>
      <c r="P2" s="50"/>
      <c r="Q2" s="50"/>
    </row>
    <row r="3" spans="13:17" x14ac:dyDescent="0.25">
      <c r="M3" s="50"/>
      <c r="N3" s="50"/>
      <c r="O3" s="50"/>
      <c r="P3" s="50"/>
      <c r="Q3" s="50"/>
    </row>
    <row r="4" spans="13:17" x14ac:dyDescent="0.25">
      <c r="M4" s="50"/>
      <c r="N4" s="50"/>
      <c r="O4" s="50"/>
      <c r="P4" s="50"/>
      <c r="Q4" s="50"/>
    </row>
    <row r="5" spans="13:17" x14ac:dyDescent="0.25">
      <c r="M5" s="50"/>
      <c r="N5" s="50"/>
      <c r="O5" s="50"/>
      <c r="P5" s="50"/>
      <c r="Q5" s="50"/>
    </row>
    <row r="6" spans="13:17" x14ac:dyDescent="0.25">
      <c r="M6" s="50"/>
      <c r="N6" s="50"/>
      <c r="O6" s="50"/>
      <c r="P6" s="50"/>
      <c r="Q6" s="50"/>
    </row>
    <row r="7" spans="13:17" x14ac:dyDescent="0.25">
      <c r="M7" s="50"/>
      <c r="N7" s="50"/>
      <c r="O7" s="50"/>
      <c r="P7" s="50"/>
      <c r="Q7" s="50"/>
    </row>
  </sheetData>
  <mergeCells count="1">
    <mergeCell ref="M2:Q7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Scores</vt:lpstr>
      <vt:lpstr>Sheet1</vt:lpstr>
      <vt:lpstr>DayBefore (41)</vt:lpstr>
      <vt:lpstr>Daybefore1(10)</vt:lpstr>
      <vt:lpstr>CodeDeploy</vt:lpstr>
      <vt:lpstr>codebuild</vt:lpstr>
      <vt:lpstr>TerminatingWaitStep</vt:lpstr>
      <vt:lpstr>check answers</vt:lpstr>
      <vt:lpstr>CloudFormation</vt:lpstr>
      <vt:lpstr>Interesting Question on API gw</vt:lpstr>
      <vt:lpstr>OpsWorkDistributedSys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Daisuke Itoga</dc:creator>
  <cp:lastModifiedBy>Daisuke Itoga</cp:lastModifiedBy>
  <dcterms:created xsi:type="dcterms:W3CDTF">2019-10-20T20:41:39Z</dcterms:created>
  <dcterms:modified xsi:type="dcterms:W3CDTF">2019-12-30T15:30:56Z</dcterms:modified>
</cp:coreProperties>
</file>